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9720" windowHeight="6735" tabRatio="405" activeTab="1"/>
  </bookViews>
  <sheets>
    <sheet name="VERIFICA" sheetId="1" r:id="rId1"/>
    <sheet name="SEGNALETICA" sheetId="2" r:id="rId2"/>
  </sheets>
  <definedNames>
    <definedName name="_xlnm.Print_Area" localSheetId="1">'SEGNALETICA'!$A$1:$E$89</definedName>
  </definedNames>
  <calcPr fullCalcOnLoad="1"/>
</workbook>
</file>

<file path=xl/sharedStrings.xml><?xml version="1.0" encoding="utf-8"?>
<sst xmlns="http://schemas.openxmlformats.org/spreadsheetml/2006/main" count="112" uniqueCount="63">
  <si>
    <t>OFFERTA</t>
  </si>
  <si>
    <t>articolo</t>
  </si>
  <si>
    <t>descrizione</t>
  </si>
  <si>
    <t>quantità</t>
  </si>
  <si>
    <t>p. u.</t>
  </si>
  <si>
    <t>totale</t>
  </si>
  <si>
    <t>prima fase</t>
  </si>
  <si>
    <t>N</t>
  </si>
  <si>
    <t>IMPRESA</t>
  </si>
  <si>
    <t>IMPORTO OFFERTA</t>
  </si>
  <si>
    <t>% RIBASSO</t>
  </si>
  <si>
    <t>VERIFICA</t>
  </si>
  <si>
    <t>inserire le imprese partecipanti da 1 a 38, se meno cancellare i campi in eccesso</t>
  </si>
  <si>
    <t>inserire l'importo offerto dall'impresa, viene calcolata la percentuale di ribasso e viene eseguito il controllo se in aumento</t>
  </si>
  <si>
    <t>verificare che non ci siano offerte in aumento ESCLUSE</t>
  </si>
  <si>
    <t>Totale offerte ammesse</t>
  </si>
  <si>
    <t>conta le offerte valide</t>
  </si>
  <si>
    <t>Calcolo del 10% del numero offerte ammesse</t>
  </si>
  <si>
    <t>calcola il 10% delle offerte arrotondando per eccesso</t>
  </si>
  <si>
    <t>seconda fase</t>
  </si>
  <si>
    <t>ricopiare tutte le imprese, le offerte e le percentuali nei campi da 1 a 38 sottostanti</t>
  </si>
  <si>
    <t>ordinare le imprese, le offerte e le percentuali in senso decrescente secondo l'importo offerto, se sono presenti offerte in aumento queste appariranno per prime con percentuale positiva</t>
  </si>
  <si>
    <t>terza fase</t>
  </si>
  <si>
    <t>SCARTO</t>
  </si>
  <si>
    <t>copiare le imprese, gli importi offerti e le percentuali nel riquadro sottostante ad esclusione delle prime n, delle eventuali offerte in aumento e delle ultime n</t>
  </si>
  <si>
    <t>controllo numero offerte valide</t>
  </si>
  <si>
    <t>controllare che il numero delle offerte valide sia pari al numero delle offerte partecipanti - le escluse - le ali</t>
  </si>
  <si>
    <t>media dei ribassi percentuali</t>
  </si>
  <si>
    <t>calcolare la media dei ribassi percentuali delle offerte ammesse colonna D</t>
  </si>
  <si>
    <t>incremento della media</t>
  </si>
  <si>
    <r>
      <t xml:space="preserve">calcolare la media degli scarti dei ribassi dalla media calcolata in </t>
    </r>
    <r>
      <rPr>
        <sz val="10"/>
        <color indexed="10"/>
        <rFont val="Arial"/>
        <family val="2"/>
      </rPr>
      <t>D123</t>
    </r>
    <r>
      <rPr>
        <sz val="10"/>
        <rFont val="Arial"/>
        <family val="0"/>
      </rPr>
      <t xml:space="preserve"> che presentano segno negativo</t>
    </r>
  </si>
  <si>
    <t>soglia di anomalia</t>
  </si>
  <si>
    <r>
      <t xml:space="preserve">incrementare la media dei ribassi </t>
    </r>
    <r>
      <rPr>
        <sz val="10"/>
        <color indexed="10"/>
        <rFont val="Arial"/>
        <family val="2"/>
      </rPr>
      <t xml:space="preserve">D123 </t>
    </r>
    <r>
      <rPr>
        <sz val="10"/>
        <rFont val="Arial"/>
        <family val="0"/>
      </rPr>
      <t xml:space="preserve">della media degli scarti </t>
    </r>
    <r>
      <rPr>
        <sz val="10"/>
        <color indexed="18"/>
        <rFont val="Arial"/>
        <family val="2"/>
      </rPr>
      <t>E124</t>
    </r>
  </si>
  <si>
    <t>le imprese che superano o eguagliano tale soglia a partire dal basso sono anomale, la prima a non superarla è l'impresa aggiudicataria</t>
  </si>
  <si>
    <t>POVEGLIANO SEGNALETICA STRADALE S.N.C.</t>
  </si>
  <si>
    <t>SEGNALETICA STRADALE CONSELVANA S.N.C.</t>
  </si>
  <si>
    <t>LASTIMMA S.R.L.</t>
  </si>
  <si>
    <t>IMPORTO AL NETTO DEGLI ONERI PER LA SICUREZZA</t>
  </si>
  <si>
    <t>FILA S.A.S. DI FILA GIULIO &amp; C.</t>
  </si>
  <si>
    <t>TRAFFIC ENGINEERING SYSTEMS S.R.L. (T.E.S.)</t>
  </si>
  <si>
    <t>TRIVENETA SEGNALETICA STRADALE S.A.S.</t>
  </si>
  <si>
    <t>SEG.MA. S.N.C. SEGNALETICA MAREMMANA</t>
  </si>
  <si>
    <t>BUSANA SEGNALETICA S.N.C.</t>
  </si>
  <si>
    <t>SEGNALSTRADE VENETA S.C.R.L.</t>
  </si>
  <si>
    <t>S.E.P. DI BAROLO GIUSEPPE E C. S.N.C.</t>
  </si>
  <si>
    <t>NUOVA TRE ESSE S.R.L.</t>
  </si>
  <si>
    <t>TRAFFIC PROJECTS SIGNAL</t>
  </si>
  <si>
    <t>PSV S.R.L. PRODOTTI E SERVIZI PER LA VIABILITA'</t>
  </si>
  <si>
    <t>C.I.M.S. S.N.C.</t>
  </si>
  <si>
    <t>S.I.S. NORD S.R.L.</t>
  </si>
  <si>
    <t>S.M. SEGNALETICA MONTEFELTRO</t>
  </si>
  <si>
    <t>CI.GI.ESSE. SEGNALETICA STRADALE</t>
  </si>
  <si>
    <t>EURO SEGNAL S.N.C.</t>
  </si>
  <si>
    <t>G. &amp; G. S.R.L.</t>
  </si>
  <si>
    <t>DUE R S.R.L.</t>
  </si>
  <si>
    <t>FILIPPONI BENITO S.R.L.</t>
  </si>
  <si>
    <t>SE.SAR. S.R.L.</t>
  </si>
  <si>
    <t>ONGARO PITTURE EDILI INDUSTRIALI</t>
  </si>
  <si>
    <t>PLASTISIGNAL S.R.L.</t>
  </si>
  <si>
    <t>VENETA SICUREZZA E SEGNALETICA STRADALE S.R.L.</t>
  </si>
  <si>
    <t>GUBELA S.P.A.</t>
  </si>
  <si>
    <t>SEGNALETICA STRADALE GIULIANA S.R.L.</t>
  </si>
  <si>
    <t>esclusa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</si>
</sst>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"/>
    <numFmt numFmtId="181" formatCode="0.0000"/>
    <numFmt numFmtId="182" formatCode="0.00000"/>
    <numFmt numFmtId="183" formatCode="0.000"/>
    <numFmt numFmtId="184" formatCode="_-&quot;€&quot;\ * #,##0.0_-;\-&quot;€&quot;\ * #,##0.0_-;_-&quot;€&quot;\ * &quot;-&quot;_-;_-@_-"/>
    <numFmt numFmtId="185" formatCode="_-&quot;€&quot;\ * #,##0.00_-;\-&quot;€&quot;\ * #,##0.00_-;_-&quot;€&quot;\ * &quot;-&quot;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_-[$€]\ * #,##0.00_-;\-[$€]\ * #,##0.00_-;_-[$€]\ * &quot;-&quot;??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indexed="34"/>
      <name val="Times New Roman"/>
      <family val="1"/>
    </font>
    <font>
      <sz val="11"/>
      <name val="Arial"/>
      <family val="0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20" applyNumberFormat="1" applyFont="1" applyAlignment="1">
      <alignment/>
    </xf>
    <xf numFmtId="41" fontId="0" fillId="0" borderId="0" xfId="19" applyAlignment="1">
      <alignment/>
    </xf>
    <xf numFmtId="0" fontId="4" fillId="2" borderId="0" xfId="0" applyFont="1" applyFill="1" applyAlignment="1">
      <alignment/>
    </xf>
    <xf numFmtId="41" fontId="1" fillId="0" borderId="0" xfId="19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41" fontId="6" fillId="3" borderId="1" xfId="19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41" fontId="1" fillId="0" borderId="0" xfId="19" applyFont="1" applyFill="1" applyAlignment="1">
      <alignment horizontal="right"/>
    </xf>
    <xf numFmtId="10" fontId="1" fillId="0" borderId="0" xfId="2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1" fontId="1" fillId="0" borderId="0" xfId="19" applyFont="1" applyAlignment="1">
      <alignment/>
    </xf>
    <xf numFmtId="174" fontId="9" fillId="4" borderId="0" xfId="0" applyNumberFormat="1" applyFont="1" applyFill="1" applyAlignment="1">
      <alignment/>
    </xf>
    <xf numFmtId="174" fontId="0" fillId="0" borderId="0" xfId="20" applyNumberFormat="1" applyAlignment="1">
      <alignment/>
    </xf>
    <xf numFmtId="174" fontId="0" fillId="0" borderId="0" xfId="0" applyNumberFormat="1" applyAlignment="1">
      <alignment/>
    </xf>
    <xf numFmtId="174" fontId="6" fillId="3" borderId="2" xfId="0" applyNumberFormat="1" applyFont="1" applyFill="1" applyBorder="1" applyAlignment="1">
      <alignment horizontal="center"/>
    </xf>
    <xf numFmtId="174" fontId="6" fillId="3" borderId="1" xfId="0" applyNumberFormat="1" applyFont="1" applyFill="1" applyBorder="1" applyAlignment="1">
      <alignment horizontal="center"/>
    </xf>
    <xf numFmtId="174" fontId="4" fillId="0" borderId="0" xfId="0" applyNumberFormat="1" applyFont="1" applyAlignment="1">
      <alignment/>
    </xf>
    <xf numFmtId="0" fontId="0" fillId="5" borderId="0" xfId="0" applyFill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0" fillId="0" borderId="7" xfId="0" applyNumberFormat="1" applyFont="1" applyBorder="1" applyAlignment="1">
      <alignment/>
    </xf>
    <xf numFmtId="2" fontId="11" fillId="0" borderId="8" xfId="0" applyNumberFormat="1" applyFont="1" applyFill="1" applyBorder="1" applyAlignment="1">
      <alignment/>
    </xf>
    <xf numFmtId="1" fontId="10" fillId="0" borderId="9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74" fontId="0" fillId="0" borderId="0" xfId="20" applyNumberFormat="1" applyFont="1" applyFill="1" applyAlignment="1">
      <alignment/>
    </xf>
    <xf numFmtId="0" fontId="0" fillId="0" borderId="0" xfId="0" applyFill="1" applyAlignment="1">
      <alignment/>
    </xf>
    <xf numFmtId="171" fontId="1" fillId="0" borderId="0" xfId="19" applyNumberFormat="1" applyFont="1" applyAlignment="1">
      <alignment horizontal="right"/>
    </xf>
    <xf numFmtId="171" fontId="12" fillId="0" borderId="0" xfId="19" applyNumberFormat="1" applyFont="1" applyFill="1" applyAlignment="1">
      <alignment horizontal="right"/>
    </xf>
    <xf numFmtId="174" fontId="13" fillId="0" borderId="0" xfId="20" applyNumberFormat="1" applyFont="1" applyFill="1" applyAlignment="1">
      <alignment/>
    </xf>
    <xf numFmtId="171" fontId="1" fillId="6" borderId="11" xfId="19" applyNumberFormat="1" applyFont="1" applyFill="1" applyBorder="1" applyAlignment="1">
      <alignment horizontal="centerContinuous"/>
    </xf>
    <xf numFmtId="171" fontId="0" fillId="6" borderId="12" xfId="19" applyNumberFormat="1" applyFill="1" applyBorder="1" applyAlignment="1">
      <alignment horizontal="center"/>
    </xf>
    <xf numFmtId="171" fontId="0" fillId="6" borderId="13" xfId="19" applyNumberFormat="1" applyFont="1" applyFill="1" applyBorder="1" applyAlignment="1">
      <alignment/>
    </xf>
    <xf numFmtId="171" fontId="0" fillId="6" borderId="14" xfId="19" applyNumberFormat="1" applyFont="1" applyFill="1" applyBorder="1" applyAlignment="1">
      <alignment/>
    </xf>
    <xf numFmtId="171" fontId="0" fillId="0" borderId="0" xfId="19" applyNumberFormat="1" applyAlignment="1">
      <alignment/>
    </xf>
    <xf numFmtId="171" fontId="1" fillId="6" borderId="15" xfId="19" applyNumberFormat="1" applyFont="1" applyFill="1" applyBorder="1" applyAlignment="1">
      <alignment horizontal="centerContinuous"/>
    </xf>
    <xf numFmtId="171" fontId="0" fillId="6" borderId="16" xfId="19" applyNumberFormat="1" applyFill="1" applyBorder="1" applyAlignment="1">
      <alignment horizontal="center"/>
    </xf>
    <xf numFmtId="171" fontId="0" fillId="6" borderId="17" xfId="19" applyNumberFormat="1" applyFill="1" applyBorder="1" applyAlignment="1">
      <alignment/>
    </xf>
    <xf numFmtId="171" fontId="0" fillId="6" borderId="18" xfId="19" applyNumberFormat="1" applyFill="1" applyBorder="1" applyAlignment="1">
      <alignment/>
    </xf>
    <xf numFmtId="171" fontId="1" fillId="6" borderId="0" xfId="19" applyNumberFormat="1" applyFont="1" applyFill="1" applyAlignment="1">
      <alignment/>
    </xf>
    <xf numFmtId="0" fontId="16" fillId="0" borderId="0" xfId="0" applyFont="1" applyBorder="1" applyAlignment="1">
      <alignment wrapText="1"/>
    </xf>
    <xf numFmtId="174" fontId="0" fillId="0" borderId="0" xfId="20" applyNumberFormat="1" applyFill="1" applyAlignment="1">
      <alignment/>
    </xf>
    <xf numFmtId="190" fontId="5" fillId="2" borderId="0" xfId="17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E55" sqref="A1:E55"/>
    </sheetView>
  </sheetViews>
  <sheetFormatPr defaultColWidth="9.140625" defaultRowHeight="12.75"/>
  <cols>
    <col min="1" max="1" width="5.8515625" style="34" customWidth="1"/>
    <col min="2" max="2" width="33.00390625" style="34" hidden="1" customWidth="1"/>
    <col min="3" max="3" width="7.8515625" style="35" customWidth="1"/>
    <col min="4" max="4" width="11.28125" style="47" customWidth="1"/>
    <col min="5" max="5" width="15.28125" style="47" customWidth="1"/>
    <col min="6" max="6" width="12.28125" style="0" customWidth="1"/>
    <col min="7" max="7" width="12.28125" style="0" bestFit="1" customWidth="1"/>
  </cols>
  <sheetData>
    <row r="1" spans="1:5" s="26" customFormat="1" ht="12.75">
      <c r="A1" s="23"/>
      <c r="B1" s="24"/>
      <c r="C1" s="25"/>
      <c r="D1" s="43" t="s">
        <v>0</v>
      </c>
      <c r="E1" s="48"/>
    </row>
    <row r="2" spans="1:5" s="29" customFormat="1" ht="13.5" thickBot="1">
      <c r="A2" s="27" t="s">
        <v>1</v>
      </c>
      <c r="B2" s="28" t="s">
        <v>2</v>
      </c>
      <c r="C2" s="27" t="s">
        <v>3</v>
      </c>
      <c r="D2" s="44" t="s">
        <v>4</v>
      </c>
      <c r="E2" s="49" t="s">
        <v>5</v>
      </c>
    </row>
    <row r="3" spans="1:6" ht="12.75">
      <c r="A3" s="30">
        <v>1</v>
      </c>
      <c r="B3" s="30"/>
      <c r="C3" s="31">
        <v>45000</v>
      </c>
      <c r="D3" s="45">
        <v>0.34</v>
      </c>
      <c r="E3" s="50">
        <f aca="true" t="shared" si="0" ref="E3:E34">D3*C3</f>
        <v>15300.000000000002</v>
      </c>
      <c r="F3" s="37"/>
    </row>
    <row r="4" spans="1:5" ht="12.75">
      <c r="A4" s="32">
        <f>A3+1</f>
        <v>2</v>
      </c>
      <c r="B4" s="32"/>
      <c r="C4" s="33">
        <v>49000</v>
      </c>
      <c r="D4" s="46">
        <v>0.38</v>
      </c>
      <c r="E4" s="51">
        <f t="shared" si="0"/>
        <v>18620</v>
      </c>
    </row>
    <row r="5" spans="1:5" ht="12.75">
      <c r="A5" s="32">
        <f aca="true" t="shared" si="1" ref="A5:A50">A4+1</f>
        <v>3</v>
      </c>
      <c r="B5" s="32"/>
      <c r="C5" s="33">
        <v>4500</v>
      </c>
      <c r="D5" s="46">
        <v>0.44</v>
      </c>
      <c r="E5" s="51">
        <f t="shared" si="0"/>
        <v>1980</v>
      </c>
    </row>
    <row r="6" spans="1:5" ht="12.75">
      <c r="A6" s="32">
        <f t="shared" si="1"/>
        <v>4</v>
      </c>
      <c r="B6" s="32"/>
      <c r="C6" s="33">
        <v>400</v>
      </c>
      <c r="D6" s="46">
        <v>4.23</v>
      </c>
      <c r="E6" s="51">
        <f t="shared" si="0"/>
        <v>1692.0000000000002</v>
      </c>
    </row>
    <row r="7" spans="1:5" ht="12.75">
      <c r="A7" s="32">
        <f t="shared" si="1"/>
        <v>5</v>
      </c>
      <c r="B7" s="32"/>
      <c r="C7" s="33">
        <v>1700</v>
      </c>
      <c r="D7" s="46">
        <v>4.23</v>
      </c>
      <c r="E7" s="51">
        <f t="shared" si="0"/>
        <v>7191.000000000001</v>
      </c>
    </row>
    <row r="8" spans="1:5" ht="12.75">
      <c r="A8" s="32">
        <f t="shared" si="1"/>
        <v>6</v>
      </c>
      <c r="B8" s="32"/>
      <c r="C8" s="33">
        <v>1100</v>
      </c>
      <c r="D8" s="46">
        <v>4.23</v>
      </c>
      <c r="E8" s="51">
        <f t="shared" si="0"/>
        <v>4653.000000000001</v>
      </c>
    </row>
    <row r="9" spans="1:5" ht="12.75">
      <c r="A9" s="32">
        <f t="shared" si="1"/>
        <v>7</v>
      </c>
      <c r="B9" s="32"/>
      <c r="C9" s="33">
        <v>100</v>
      </c>
      <c r="D9" s="46">
        <v>4.23</v>
      </c>
      <c r="E9" s="51">
        <f t="shared" si="0"/>
        <v>423.00000000000006</v>
      </c>
    </row>
    <row r="10" spans="1:5" ht="12.75">
      <c r="A10" s="32">
        <f t="shared" si="1"/>
        <v>8</v>
      </c>
      <c r="B10" s="32"/>
      <c r="C10" s="33">
        <v>100</v>
      </c>
      <c r="D10" s="46">
        <v>4.23</v>
      </c>
      <c r="E10" s="51">
        <f t="shared" si="0"/>
        <v>423.00000000000006</v>
      </c>
    </row>
    <row r="11" spans="1:5" ht="12.75">
      <c r="A11" s="32">
        <f t="shared" si="1"/>
        <v>9</v>
      </c>
      <c r="B11" s="32"/>
      <c r="C11" s="33">
        <v>50</v>
      </c>
      <c r="D11" s="46">
        <v>4.23</v>
      </c>
      <c r="E11" s="51">
        <f t="shared" si="0"/>
        <v>211.50000000000003</v>
      </c>
    </row>
    <row r="12" spans="1:5" ht="12.75">
      <c r="A12" s="32">
        <f t="shared" si="1"/>
        <v>10</v>
      </c>
      <c r="B12" s="32"/>
      <c r="C12" s="33">
        <v>40</v>
      </c>
      <c r="D12" s="46">
        <v>4.23</v>
      </c>
      <c r="E12" s="51">
        <f t="shared" si="0"/>
        <v>169.20000000000002</v>
      </c>
    </row>
    <row r="13" spans="1:5" ht="12.75">
      <c r="A13" s="32">
        <f t="shared" si="1"/>
        <v>11</v>
      </c>
      <c r="B13" s="32"/>
      <c r="C13" s="33">
        <v>5400</v>
      </c>
      <c r="D13" s="46">
        <v>4.22</v>
      </c>
      <c r="E13" s="51">
        <f t="shared" si="0"/>
        <v>22788</v>
      </c>
    </row>
    <row r="14" spans="1:5" ht="12.75">
      <c r="A14" s="32">
        <f t="shared" si="1"/>
        <v>12</v>
      </c>
      <c r="B14" s="32"/>
      <c r="C14" s="33">
        <v>60</v>
      </c>
      <c r="D14" s="46">
        <v>4.22</v>
      </c>
      <c r="E14" s="51">
        <f t="shared" si="0"/>
        <v>253.2</v>
      </c>
    </row>
    <row r="15" spans="1:5" ht="12.75">
      <c r="A15" s="32">
        <f t="shared" si="1"/>
        <v>13</v>
      </c>
      <c r="B15" s="32"/>
      <c r="C15" s="33">
        <v>150</v>
      </c>
      <c r="D15" s="46">
        <v>7.13</v>
      </c>
      <c r="E15" s="51">
        <f t="shared" si="0"/>
        <v>1069.5</v>
      </c>
    </row>
    <row r="16" spans="1:5" ht="12.75">
      <c r="A16" s="32">
        <f t="shared" si="1"/>
        <v>14</v>
      </c>
      <c r="B16" s="32"/>
      <c r="C16" s="33">
        <v>200</v>
      </c>
      <c r="D16" s="46">
        <v>4.4</v>
      </c>
      <c r="E16" s="51">
        <f t="shared" si="0"/>
        <v>880.0000000000001</v>
      </c>
    </row>
    <row r="17" spans="1:5" ht="12.75">
      <c r="A17" s="32">
        <f t="shared" si="1"/>
        <v>15</v>
      </c>
      <c r="B17" s="32"/>
      <c r="C17" s="33">
        <v>1</v>
      </c>
      <c r="D17" s="46">
        <v>32.17</v>
      </c>
      <c r="E17" s="51">
        <f t="shared" si="0"/>
        <v>32.17</v>
      </c>
    </row>
    <row r="18" spans="1:5" ht="12.75">
      <c r="A18" s="32">
        <f t="shared" si="1"/>
        <v>16</v>
      </c>
      <c r="B18" s="32"/>
      <c r="C18" s="33">
        <v>1</v>
      </c>
      <c r="D18" s="46">
        <v>40.12</v>
      </c>
      <c r="E18" s="51">
        <f t="shared" si="0"/>
        <v>40.12</v>
      </c>
    </row>
    <row r="19" spans="1:5" ht="12.75">
      <c r="A19" s="32">
        <f t="shared" si="1"/>
        <v>17</v>
      </c>
      <c r="B19" s="32"/>
      <c r="C19" s="33">
        <v>1</v>
      </c>
      <c r="D19" s="46">
        <v>28.99</v>
      </c>
      <c r="E19" s="51">
        <f t="shared" si="0"/>
        <v>28.99</v>
      </c>
    </row>
    <row r="20" spans="1:5" ht="12.75">
      <c r="A20" s="32">
        <f t="shared" si="1"/>
        <v>18</v>
      </c>
      <c r="B20" s="32"/>
      <c r="C20" s="33">
        <v>1</v>
      </c>
      <c r="D20" s="46">
        <v>44.94</v>
      </c>
      <c r="E20" s="51">
        <f t="shared" si="0"/>
        <v>44.94</v>
      </c>
    </row>
    <row r="21" spans="1:5" ht="12.75">
      <c r="A21" s="32">
        <f t="shared" si="1"/>
        <v>19</v>
      </c>
      <c r="B21" s="32"/>
      <c r="C21" s="33">
        <v>1</v>
      </c>
      <c r="D21" s="46">
        <v>45.6</v>
      </c>
      <c r="E21" s="51">
        <f t="shared" si="0"/>
        <v>45.6</v>
      </c>
    </row>
    <row r="22" spans="1:5" ht="12.75">
      <c r="A22" s="32">
        <f t="shared" si="1"/>
        <v>20</v>
      </c>
      <c r="B22" s="32"/>
      <c r="C22" s="33">
        <v>1</v>
      </c>
      <c r="D22" s="46">
        <v>75.1</v>
      </c>
      <c r="E22" s="51">
        <f t="shared" si="0"/>
        <v>75.1</v>
      </c>
    </row>
    <row r="23" spans="1:5" ht="12.75">
      <c r="A23" s="32">
        <f t="shared" si="1"/>
        <v>21</v>
      </c>
      <c r="B23" s="32"/>
      <c r="C23" s="33">
        <v>1</v>
      </c>
      <c r="D23" s="46">
        <v>120.43</v>
      </c>
      <c r="E23" s="51">
        <f t="shared" si="0"/>
        <v>120.43</v>
      </c>
    </row>
    <row r="24" spans="1:5" ht="12.75">
      <c r="A24" s="32">
        <f t="shared" si="1"/>
        <v>22</v>
      </c>
      <c r="B24" s="32"/>
      <c r="C24" s="33">
        <v>1</v>
      </c>
      <c r="D24" s="46">
        <v>58.41</v>
      </c>
      <c r="E24" s="51">
        <f t="shared" si="0"/>
        <v>58.41</v>
      </c>
    </row>
    <row r="25" spans="1:5" ht="12.75">
      <c r="A25" s="32">
        <f t="shared" si="1"/>
        <v>23</v>
      </c>
      <c r="B25" s="32"/>
      <c r="C25" s="33">
        <v>1</v>
      </c>
      <c r="D25" s="46">
        <v>32.12</v>
      </c>
      <c r="E25" s="51">
        <f t="shared" si="0"/>
        <v>32.12</v>
      </c>
    </row>
    <row r="26" spans="1:5" ht="12.75">
      <c r="A26" s="32">
        <f t="shared" si="1"/>
        <v>24</v>
      </c>
      <c r="B26" s="32"/>
      <c r="C26" s="33">
        <v>1</v>
      </c>
      <c r="D26" s="46">
        <v>170.1</v>
      </c>
      <c r="E26" s="51">
        <f t="shared" si="0"/>
        <v>170.1</v>
      </c>
    </row>
    <row r="27" spans="1:5" ht="12.75">
      <c r="A27" s="32">
        <f t="shared" si="1"/>
        <v>25</v>
      </c>
      <c r="B27" s="32"/>
      <c r="C27" s="33">
        <v>1</v>
      </c>
      <c r="D27" s="46">
        <v>25.06</v>
      </c>
      <c r="E27" s="51">
        <f t="shared" si="0"/>
        <v>25.06</v>
      </c>
    </row>
    <row r="28" spans="1:5" ht="12.75">
      <c r="A28" s="32">
        <f t="shared" si="1"/>
        <v>26</v>
      </c>
      <c r="B28" s="32"/>
      <c r="C28" s="33">
        <v>1</v>
      </c>
      <c r="D28" s="46">
        <v>35.1</v>
      </c>
      <c r="E28" s="51">
        <f t="shared" si="0"/>
        <v>35.1</v>
      </c>
    </row>
    <row r="29" spans="1:5" ht="12.75">
      <c r="A29" s="32">
        <f t="shared" si="1"/>
        <v>27</v>
      </c>
      <c r="B29" s="32"/>
      <c r="C29" s="33">
        <v>1</v>
      </c>
      <c r="D29" s="46">
        <v>18.55</v>
      </c>
      <c r="E29" s="51">
        <f t="shared" si="0"/>
        <v>18.55</v>
      </c>
    </row>
    <row r="30" spans="1:5" ht="12.75">
      <c r="A30" s="32">
        <f t="shared" si="1"/>
        <v>28</v>
      </c>
      <c r="B30" s="32"/>
      <c r="C30" s="33">
        <v>1</v>
      </c>
      <c r="D30" s="46">
        <v>25.3</v>
      </c>
      <c r="E30" s="51">
        <f t="shared" si="0"/>
        <v>25.3</v>
      </c>
    </row>
    <row r="31" spans="1:5" ht="12.75">
      <c r="A31" s="32">
        <f t="shared" si="1"/>
        <v>29</v>
      </c>
      <c r="B31" s="32"/>
      <c r="C31" s="33">
        <v>1</v>
      </c>
      <c r="D31" s="46">
        <v>85.1</v>
      </c>
      <c r="E31" s="51">
        <f t="shared" si="0"/>
        <v>85.1</v>
      </c>
    </row>
    <row r="32" spans="1:5" ht="12.75">
      <c r="A32" s="32">
        <f t="shared" si="1"/>
        <v>30</v>
      </c>
      <c r="B32" s="32"/>
      <c r="C32" s="33">
        <v>1</v>
      </c>
      <c r="D32" s="46">
        <v>46.11</v>
      </c>
      <c r="E32" s="51">
        <f t="shared" si="0"/>
        <v>46.11</v>
      </c>
    </row>
    <row r="33" spans="1:5" ht="12.75">
      <c r="A33" s="32">
        <f t="shared" si="1"/>
        <v>31</v>
      </c>
      <c r="B33" s="32"/>
      <c r="C33" s="33">
        <v>1</v>
      </c>
      <c r="D33" s="46">
        <v>139.1</v>
      </c>
      <c r="E33" s="51">
        <f t="shared" si="0"/>
        <v>139.1</v>
      </c>
    </row>
    <row r="34" spans="1:7" ht="12.75">
      <c r="A34" s="32">
        <f t="shared" si="1"/>
        <v>32</v>
      </c>
      <c r="B34" s="32"/>
      <c r="C34" s="33">
        <v>1</v>
      </c>
      <c r="D34" s="46">
        <v>24.35</v>
      </c>
      <c r="E34" s="51">
        <f t="shared" si="0"/>
        <v>24.35</v>
      </c>
      <c r="G34" s="37"/>
    </row>
    <row r="35" spans="1:5" ht="12.75">
      <c r="A35" s="32">
        <f t="shared" si="1"/>
        <v>33</v>
      </c>
      <c r="B35" s="32"/>
      <c r="C35" s="33">
        <v>1</v>
      </c>
      <c r="D35" s="46">
        <v>27.12</v>
      </c>
      <c r="E35" s="51">
        <f aca="true" t="shared" si="2" ref="E35:E54">D35*C35</f>
        <v>27.12</v>
      </c>
    </row>
    <row r="36" spans="1:5" ht="12.75">
      <c r="A36" s="32">
        <f t="shared" si="1"/>
        <v>34</v>
      </c>
      <c r="B36" s="32"/>
      <c r="C36" s="33">
        <v>1</v>
      </c>
      <c r="D36" s="46">
        <v>60.38</v>
      </c>
      <c r="E36" s="51">
        <f t="shared" si="2"/>
        <v>60.38</v>
      </c>
    </row>
    <row r="37" spans="1:5" ht="12.75">
      <c r="A37" s="32">
        <f t="shared" si="1"/>
        <v>35</v>
      </c>
      <c r="B37" s="32"/>
      <c r="C37" s="33">
        <v>6</v>
      </c>
      <c r="D37" s="46">
        <v>8.34</v>
      </c>
      <c r="E37" s="51">
        <f t="shared" si="2"/>
        <v>50.04</v>
      </c>
    </row>
    <row r="38" spans="1:5" ht="12.75">
      <c r="A38" s="32">
        <f t="shared" si="1"/>
        <v>36</v>
      </c>
      <c r="B38" s="32"/>
      <c r="C38" s="33">
        <v>40</v>
      </c>
      <c r="D38" s="46">
        <v>9.61</v>
      </c>
      <c r="E38" s="51">
        <f t="shared" si="2"/>
        <v>384.4</v>
      </c>
    </row>
    <row r="39" spans="1:5" ht="12.75">
      <c r="A39" s="32">
        <f t="shared" si="1"/>
        <v>37</v>
      </c>
      <c r="B39" s="32"/>
      <c r="C39" s="33">
        <v>40</v>
      </c>
      <c r="D39" s="46">
        <v>9.36</v>
      </c>
      <c r="E39" s="51">
        <f t="shared" si="2"/>
        <v>374.4</v>
      </c>
    </row>
    <row r="40" spans="1:5" ht="12.75">
      <c r="A40" s="32">
        <f t="shared" si="1"/>
        <v>38</v>
      </c>
      <c r="B40" s="32"/>
      <c r="C40" s="33">
        <v>30</v>
      </c>
      <c r="D40" s="46">
        <v>35.02</v>
      </c>
      <c r="E40" s="51">
        <f t="shared" si="2"/>
        <v>1050.6000000000001</v>
      </c>
    </row>
    <row r="41" spans="1:5" ht="12.75">
      <c r="A41" s="32">
        <f t="shared" si="1"/>
        <v>39</v>
      </c>
      <c r="B41" s="32"/>
      <c r="C41" s="33">
        <v>30</v>
      </c>
      <c r="D41" s="46">
        <v>3.12</v>
      </c>
      <c r="E41" s="51">
        <f t="shared" si="2"/>
        <v>93.60000000000001</v>
      </c>
    </row>
    <row r="42" spans="1:5" ht="12.75">
      <c r="A42" s="32">
        <f t="shared" si="1"/>
        <v>40</v>
      </c>
      <c r="B42" s="32"/>
      <c r="C42" s="33">
        <v>80</v>
      </c>
      <c r="D42" s="46">
        <v>1.31</v>
      </c>
      <c r="E42" s="51">
        <f t="shared" si="2"/>
        <v>104.80000000000001</v>
      </c>
    </row>
    <row r="43" spans="1:5" ht="12.75">
      <c r="A43" s="32">
        <f t="shared" si="1"/>
        <v>41</v>
      </c>
      <c r="B43" s="32"/>
      <c r="C43" s="33">
        <v>10</v>
      </c>
      <c r="D43" s="46">
        <v>15.12</v>
      </c>
      <c r="E43" s="51">
        <f t="shared" si="2"/>
        <v>151.2</v>
      </c>
    </row>
    <row r="44" spans="1:5" ht="12.75">
      <c r="A44" s="32">
        <f t="shared" si="1"/>
        <v>42</v>
      </c>
      <c r="B44" s="32"/>
      <c r="C44" s="33">
        <v>1</v>
      </c>
      <c r="D44" s="46">
        <v>124</v>
      </c>
      <c r="E44" s="51">
        <f aca="true" t="shared" si="3" ref="E44:E51">D44*C44</f>
        <v>124</v>
      </c>
    </row>
    <row r="45" spans="1:5" ht="12.75">
      <c r="A45" s="32">
        <f t="shared" si="1"/>
        <v>43</v>
      </c>
      <c r="B45" s="32"/>
      <c r="C45" s="33">
        <v>2</v>
      </c>
      <c r="D45" s="46">
        <v>50.62</v>
      </c>
      <c r="E45" s="51">
        <f t="shared" si="3"/>
        <v>101.24</v>
      </c>
    </row>
    <row r="46" spans="1:5" ht="12.75">
      <c r="A46" s="32">
        <f t="shared" si="1"/>
        <v>44</v>
      </c>
      <c r="B46" s="32"/>
      <c r="C46" s="33">
        <v>1</v>
      </c>
      <c r="D46" s="46">
        <v>130.51</v>
      </c>
      <c r="E46" s="51">
        <f t="shared" si="3"/>
        <v>130.51</v>
      </c>
    </row>
    <row r="47" spans="1:5" ht="12.75">
      <c r="A47" s="32">
        <f t="shared" si="1"/>
        <v>45</v>
      </c>
      <c r="B47" s="32"/>
      <c r="C47" s="33">
        <v>1</v>
      </c>
      <c r="D47" s="46">
        <v>210.02</v>
      </c>
      <c r="E47" s="51">
        <f t="shared" si="3"/>
        <v>210.02</v>
      </c>
    </row>
    <row r="48" spans="1:5" ht="12.75">
      <c r="A48" s="32">
        <f t="shared" si="1"/>
        <v>46</v>
      </c>
      <c r="B48" s="32"/>
      <c r="C48" s="33">
        <v>1</v>
      </c>
      <c r="D48" s="46">
        <v>210.02</v>
      </c>
      <c r="E48" s="51">
        <f t="shared" si="3"/>
        <v>210.02</v>
      </c>
    </row>
    <row r="49" spans="1:5" ht="12.75">
      <c r="A49" s="32">
        <f t="shared" si="1"/>
        <v>47</v>
      </c>
      <c r="B49" s="32"/>
      <c r="C49" s="33">
        <v>1</v>
      </c>
      <c r="D49" s="46">
        <v>85.13</v>
      </c>
      <c r="E49" s="51">
        <f t="shared" si="3"/>
        <v>85.13</v>
      </c>
    </row>
    <row r="50" spans="1:5" ht="12.75">
      <c r="A50" s="32">
        <f t="shared" si="1"/>
        <v>48</v>
      </c>
      <c r="B50" s="32"/>
      <c r="C50" s="33">
        <v>1</v>
      </c>
      <c r="D50" s="46">
        <v>27.12</v>
      </c>
      <c r="E50" s="51">
        <f t="shared" si="3"/>
        <v>27.12</v>
      </c>
    </row>
    <row r="51" spans="1:5" ht="12.75">
      <c r="A51" s="32">
        <f>A50+1</f>
        <v>49</v>
      </c>
      <c r="B51" s="32"/>
      <c r="C51" s="33">
        <v>1</v>
      </c>
      <c r="D51" s="46">
        <v>32.79</v>
      </c>
      <c r="E51" s="51">
        <f t="shared" si="3"/>
        <v>32.79</v>
      </c>
    </row>
    <row r="52" spans="1:5" ht="12.75">
      <c r="A52" s="32">
        <f>A51+1</f>
        <v>50</v>
      </c>
      <c r="B52" s="32"/>
      <c r="C52" s="33">
        <v>5</v>
      </c>
      <c r="D52" s="46">
        <v>141.72</v>
      </c>
      <c r="E52" s="51">
        <f t="shared" si="2"/>
        <v>708.6</v>
      </c>
    </row>
    <row r="53" spans="1:5" ht="12.75">
      <c r="A53" s="32">
        <f>A52+1</f>
        <v>51</v>
      </c>
      <c r="B53" s="32"/>
      <c r="C53" s="33">
        <v>5</v>
      </c>
      <c r="D53" s="46">
        <v>167.11</v>
      </c>
      <c r="E53" s="51">
        <f t="shared" si="2"/>
        <v>835.5500000000001</v>
      </c>
    </row>
    <row r="54" spans="1:5" ht="12.75">
      <c r="A54" s="32">
        <f>A53+1</f>
        <v>52</v>
      </c>
      <c r="B54" s="32"/>
      <c r="C54" s="33">
        <v>6</v>
      </c>
      <c r="D54" s="46">
        <v>167.11</v>
      </c>
      <c r="E54" s="51">
        <f t="shared" si="2"/>
        <v>1002.6600000000001</v>
      </c>
    </row>
    <row r="55" ht="12.75">
      <c r="E55" s="52">
        <f>SUM(E3:E54)</f>
        <v>82464.23000000004</v>
      </c>
    </row>
    <row r="59" ht="12.75">
      <c r="F59" s="3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defaultGridColor="0" colorId="17" workbookViewId="0" topLeftCell="A1">
      <selection activeCell="A33" sqref="A33:IV33"/>
    </sheetView>
  </sheetViews>
  <sheetFormatPr defaultColWidth="9.140625" defaultRowHeight="12.75"/>
  <cols>
    <col min="1" max="1" width="4.140625" style="0" customWidth="1"/>
    <col min="2" max="2" width="50.8515625" style="0" customWidth="1"/>
    <col min="3" max="3" width="21.8515625" style="3" customWidth="1"/>
    <col min="4" max="4" width="20.421875" style="16" customWidth="1"/>
    <col min="5" max="5" width="13.57421875" style="16" customWidth="1"/>
    <col min="6" max="6" width="13.7109375" style="0" customWidth="1"/>
  </cols>
  <sheetData>
    <row r="1" spans="1:7" ht="57" customHeight="1" thickBot="1">
      <c r="A1" s="4"/>
      <c r="B1" s="56" t="s">
        <v>37</v>
      </c>
      <c r="C1" s="55">
        <v>107814.18</v>
      </c>
      <c r="G1" t="s">
        <v>6</v>
      </c>
    </row>
    <row r="2" spans="1:7" s="8" customFormat="1" ht="16.5" thickBot="1" thickTop="1">
      <c r="A2" s="6" t="s">
        <v>7</v>
      </c>
      <c r="B2" s="6" t="s">
        <v>8</v>
      </c>
      <c r="C2" s="7" t="s">
        <v>9</v>
      </c>
      <c r="D2" s="17" t="s">
        <v>10</v>
      </c>
      <c r="E2" s="18" t="s">
        <v>11</v>
      </c>
      <c r="F2" s="12"/>
      <c r="G2" s="20" t="s">
        <v>12</v>
      </c>
    </row>
    <row r="3" spans="1:7" ht="13.5" thickTop="1">
      <c r="A3" s="1">
        <v>1</v>
      </c>
      <c r="B3" s="53" t="s">
        <v>52</v>
      </c>
      <c r="C3" s="40">
        <v>103404.59</v>
      </c>
      <c r="D3" s="15">
        <f>C3/$C$1-1</f>
        <v>-0.040899907600280394</v>
      </c>
      <c r="E3" s="15">
        <f>IF(D3&lt;=0,SUM(D3),"ESCLUSA")</f>
        <v>-0.040899907600280394</v>
      </c>
      <c r="F3" s="11"/>
      <c r="G3" t="s">
        <v>13</v>
      </c>
    </row>
    <row r="4" spans="1:7" ht="12.75">
      <c r="A4" s="9">
        <f aca="true" t="shared" si="0" ref="A4:A12">A3+1</f>
        <v>2</v>
      </c>
      <c r="B4" s="53" t="s">
        <v>42</v>
      </c>
      <c r="C4" s="40">
        <v>103986.79</v>
      </c>
      <c r="D4" s="15">
        <f>C4/$C$1-1</f>
        <v>-0.035499875804833825</v>
      </c>
      <c r="E4" s="15">
        <f>IF(D4&lt;=0,SUM(D4),"ESCLUSA")</f>
        <v>-0.035499875804833825</v>
      </c>
      <c r="F4" s="11"/>
      <c r="G4" t="s">
        <v>13</v>
      </c>
    </row>
    <row r="5" spans="1:6" ht="12.75">
      <c r="A5" s="9">
        <f t="shared" si="0"/>
        <v>3</v>
      </c>
      <c r="B5" s="53" t="s">
        <v>47</v>
      </c>
      <c r="C5" s="40">
        <v>102930.21</v>
      </c>
      <c r="D5" s="15">
        <f>C5/$C$1-1</f>
        <v>-0.04529988541395935</v>
      </c>
      <c r="E5" s="15">
        <f>IF(D5&lt;=0,SUM(D5),"ESCLUSA")</f>
        <v>-0.04529988541395935</v>
      </c>
      <c r="F5" s="2"/>
    </row>
    <row r="6" spans="1:6" ht="12.75">
      <c r="A6" s="9">
        <f t="shared" si="0"/>
        <v>4</v>
      </c>
      <c r="B6" s="53" t="s">
        <v>40</v>
      </c>
      <c r="C6" s="40">
        <v>102779.27</v>
      </c>
      <c r="D6" s="15">
        <f>C6/$C$1-1</f>
        <v>-0.04669988678669157</v>
      </c>
      <c r="E6" s="15">
        <f>IF(D6&lt;=0,SUM(D6),"ESCLUSA")</f>
        <v>-0.04669988678669157</v>
      </c>
      <c r="F6" s="2"/>
    </row>
    <row r="7" spans="1:6" ht="12.75">
      <c r="A7" s="9">
        <f t="shared" si="0"/>
        <v>5</v>
      </c>
      <c r="B7" s="53" t="s">
        <v>53</v>
      </c>
      <c r="C7" s="40">
        <v>103587.5</v>
      </c>
      <c r="D7" s="15">
        <f>C7/$C$1-1</f>
        <v>-0.03920337751490566</v>
      </c>
      <c r="E7" s="15">
        <f>IF(D7&lt;=0,SUM(D7),"ESCLUSA")</f>
        <v>-0.03920337751490566</v>
      </c>
      <c r="F7" s="2"/>
    </row>
    <row r="8" spans="1:6" ht="12.75">
      <c r="A8" s="9">
        <f t="shared" si="0"/>
        <v>6</v>
      </c>
      <c r="B8" s="53" t="s">
        <v>45</v>
      </c>
      <c r="C8" s="40">
        <v>108489.4</v>
      </c>
      <c r="D8" s="15">
        <f aca="true" t="shared" si="1" ref="D8:D18">C8/$C$1-1</f>
        <v>0.0062628125539700985</v>
      </c>
      <c r="E8" s="15" t="str">
        <f aca="true" t="shared" si="2" ref="E8:E18">IF(D8&lt;=0,SUM(D8),"ESCLUSA")</f>
        <v>ESCLUSA</v>
      </c>
      <c r="F8" s="2"/>
    </row>
    <row r="9" spans="1:6" ht="12.75">
      <c r="A9" s="9">
        <f t="shared" si="0"/>
        <v>7</v>
      </c>
      <c r="B9" s="53" t="s">
        <v>44</v>
      </c>
      <c r="C9" s="40">
        <v>103911.32</v>
      </c>
      <c r="D9" s="15">
        <f t="shared" si="1"/>
        <v>-0.03619987649119982</v>
      </c>
      <c r="E9" s="15">
        <f t="shared" si="2"/>
        <v>-0.03619987649119982</v>
      </c>
      <c r="F9" s="2"/>
    </row>
    <row r="10" spans="1:6" ht="12.75">
      <c r="A10" s="9">
        <f t="shared" si="0"/>
        <v>8</v>
      </c>
      <c r="B10" s="53" t="s">
        <v>34</v>
      </c>
      <c r="C10" s="40">
        <v>103501.62</v>
      </c>
      <c r="D10" s="15">
        <f t="shared" si="1"/>
        <v>-0.03999993321843187</v>
      </c>
      <c r="E10" s="15">
        <f t="shared" si="2"/>
        <v>-0.03999993321843187</v>
      </c>
      <c r="F10" s="2"/>
    </row>
    <row r="11" spans="1:6" ht="12.75">
      <c r="A11" s="9">
        <f t="shared" si="0"/>
        <v>9</v>
      </c>
      <c r="B11" s="53" t="s">
        <v>48</v>
      </c>
      <c r="C11" s="40">
        <v>102973.33</v>
      </c>
      <c r="D11" s="15">
        <f t="shared" si="1"/>
        <v>-0.044899938022994634</v>
      </c>
      <c r="E11" s="15">
        <f t="shared" si="2"/>
        <v>-0.044899938022994634</v>
      </c>
      <c r="F11" s="2"/>
    </row>
    <row r="12" spans="1:6" ht="12.75">
      <c r="A12" s="9">
        <f t="shared" si="0"/>
        <v>10</v>
      </c>
      <c r="B12" s="53" t="s">
        <v>39</v>
      </c>
      <c r="C12" s="40">
        <v>102552.86</v>
      </c>
      <c r="D12" s="15">
        <f t="shared" si="1"/>
        <v>-0.04879988884579001</v>
      </c>
      <c r="E12" s="15">
        <f t="shared" si="2"/>
        <v>-0.04879988884579001</v>
      </c>
      <c r="F12" s="2"/>
    </row>
    <row r="13" spans="1:6" ht="12.75">
      <c r="A13" s="9">
        <f aca="true" t="shared" si="3" ref="A13:A29">A12+1</f>
        <v>11</v>
      </c>
      <c r="B13" s="53" t="s">
        <v>54</v>
      </c>
      <c r="C13" s="40">
        <v>103210.52</v>
      </c>
      <c r="D13" s="15">
        <f t="shared" si="1"/>
        <v>-0.042699949116155156</v>
      </c>
      <c r="E13" s="15">
        <f t="shared" si="2"/>
        <v>-0.042699949116155156</v>
      </c>
      <c r="F13" s="2"/>
    </row>
    <row r="14" spans="1:6" ht="12.75">
      <c r="A14" s="9">
        <f t="shared" si="3"/>
        <v>12</v>
      </c>
      <c r="B14" s="53" t="s">
        <v>46</v>
      </c>
      <c r="C14" s="40" t="s">
        <v>62</v>
      </c>
      <c r="D14" s="15" t="e">
        <f t="shared" si="1"/>
        <v>#VALUE!</v>
      </c>
      <c r="E14" s="15" t="e">
        <f t="shared" si="2"/>
        <v>#VALUE!</v>
      </c>
      <c r="F14" s="2"/>
    </row>
    <row r="15" spans="1:6" ht="12.75">
      <c r="A15" s="9">
        <f t="shared" si="3"/>
        <v>13</v>
      </c>
      <c r="B15" s="53" t="s">
        <v>55</v>
      </c>
      <c r="C15" s="40">
        <v>102703.8</v>
      </c>
      <c r="D15" s="15">
        <f t="shared" si="1"/>
        <v>-0.04739988747305768</v>
      </c>
      <c r="E15" s="15">
        <f t="shared" si="2"/>
        <v>-0.04739988747305768</v>
      </c>
      <c r="F15" s="2"/>
    </row>
    <row r="16" spans="1:6" ht="12.75">
      <c r="A16" s="9">
        <f t="shared" si="3"/>
        <v>14</v>
      </c>
      <c r="B16" s="53" t="s">
        <v>38</v>
      </c>
      <c r="C16" s="40">
        <v>89830.76</v>
      </c>
      <c r="D16" s="15">
        <f t="shared" si="1"/>
        <v>-0.16680013705061802</v>
      </c>
      <c r="E16" s="15">
        <f t="shared" si="2"/>
        <v>-0.16680013705061802</v>
      </c>
      <c r="F16" s="2"/>
    </row>
    <row r="17" spans="1:6" ht="12.75">
      <c r="A17" s="9">
        <f t="shared" si="3"/>
        <v>15</v>
      </c>
      <c r="B17" s="53" t="s">
        <v>50</v>
      </c>
      <c r="C17" s="40">
        <v>103264.44</v>
      </c>
      <c r="D17" s="15">
        <f t="shared" si="1"/>
        <v>-0.04219982937309352</v>
      </c>
      <c r="E17" s="15">
        <f t="shared" si="2"/>
        <v>-0.04219982937309352</v>
      </c>
      <c r="F17" s="2"/>
    </row>
    <row r="18" spans="1:6" ht="12.75">
      <c r="A18" s="9">
        <f t="shared" si="3"/>
        <v>16</v>
      </c>
      <c r="B18" s="53" t="s">
        <v>56</v>
      </c>
      <c r="C18" s="40">
        <v>103749.6</v>
      </c>
      <c r="D18" s="15">
        <f t="shared" si="1"/>
        <v>-0.03769986471167319</v>
      </c>
      <c r="E18" s="15">
        <f t="shared" si="2"/>
        <v>-0.03769986471167319</v>
      </c>
      <c r="F18" s="2"/>
    </row>
    <row r="19" spans="1:6" ht="12.75">
      <c r="A19" s="9">
        <f t="shared" si="3"/>
        <v>17</v>
      </c>
      <c r="B19" s="53" t="s">
        <v>57</v>
      </c>
      <c r="C19" s="40" t="s">
        <v>62</v>
      </c>
      <c r="D19" s="15" t="e">
        <f aca="true" t="shared" si="4" ref="D19:D29">C19/$C$1-1</f>
        <v>#VALUE!</v>
      </c>
      <c r="E19" s="15" t="e">
        <f aca="true" t="shared" si="5" ref="E19:E29">IF(D19&lt;=0,SUM(D19),"ESCLUSA")</f>
        <v>#VALUE!</v>
      </c>
      <c r="F19" s="2"/>
    </row>
    <row r="20" spans="1:6" ht="12.75">
      <c r="A20" s="9">
        <f t="shared" si="3"/>
        <v>18</v>
      </c>
      <c r="B20" s="53" t="s">
        <v>41</v>
      </c>
      <c r="C20" s="40">
        <v>103329.12</v>
      </c>
      <c r="D20" s="15">
        <f t="shared" si="4"/>
        <v>-0.0415999082866465</v>
      </c>
      <c r="E20" s="15">
        <f t="shared" si="5"/>
        <v>-0.0415999082866465</v>
      </c>
      <c r="F20" s="2"/>
    </row>
    <row r="21" spans="1:6" ht="12.75">
      <c r="A21" s="9">
        <f t="shared" si="3"/>
        <v>19</v>
      </c>
      <c r="B21" s="53" t="s">
        <v>58</v>
      </c>
      <c r="C21" s="41">
        <v>108467.84</v>
      </c>
      <c r="D21" s="42">
        <f t="shared" si="4"/>
        <v>0.006062838858487796</v>
      </c>
      <c r="E21" s="42" t="str">
        <f t="shared" si="5"/>
        <v>ESCLUSA</v>
      </c>
      <c r="F21" s="2"/>
    </row>
    <row r="22" spans="1:6" ht="12.75">
      <c r="A22" s="9">
        <f t="shared" si="3"/>
        <v>20</v>
      </c>
      <c r="B22" s="53" t="s">
        <v>59</v>
      </c>
      <c r="C22" s="41">
        <v>88569.1</v>
      </c>
      <c r="D22" s="42">
        <f t="shared" si="4"/>
        <v>-0.1785023083234505</v>
      </c>
      <c r="E22" s="42">
        <f t="shared" si="5"/>
        <v>-0.1785023083234505</v>
      </c>
      <c r="F22" s="2"/>
    </row>
    <row r="23" spans="1:6" ht="12.75">
      <c r="A23" s="9">
        <f>A22+1</f>
        <v>21</v>
      </c>
      <c r="B23" s="53" t="s">
        <v>60</v>
      </c>
      <c r="C23" s="41">
        <v>83329.58</v>
      </c>
      <c r="D23" s="42">
        <f t="shared" si="4"/>
        <v>-0.22709999742148934</v>
      </c>
      <c r="E23" s="42">
        <f t="shared" si="5"/>
        <v>-0.22709999742148934</v>
      </c>
      <c r="F23" s="2"/>
    </row>
    <row r="24" spans="1:6" ht="12.75">
      <c r="A24" s="9">
        <f>A23+1</f>
        <v>22</v>
      </c>
      <c r="B24" s="53" t="s">
        <v>51</v>
      </c>
      <c r="C24" s="41">
        <v>102380.35</v>
      </c>
      <c r="D24" s="42">
        <f t="shared" si="4"/>
        <v>-0.050399956666182355</v>
      </c>
      <c r="E24" s="42">
        <f t="shared" si="5"/>
        <v>-0.050399956666182355</v>
      </c>
      <c r="F24" s="2"/>
    </row>
    <row r="25" spans="1:6" ht="12.75">
      <c r="A25" s="9">
        <f>A24+1</f>
        <v>23</v>
      </c>
      <c r="B25" s="53" t="s">
        <v>36</v>
      </c>
      <c r="C25" s="41">
        <v>102121.6</v>
      </c>
      <c r="D25" s="42">
        <f t="shared" si="4"/>
        <v>-0.05279991926850425</v>
      </c>
      <c r="E25" s="42">
        <f t="shared" si="5"/>
        <v>-0.05279991926850425</v>
      </c>
      <c r="F25" s="2"/>
    </row>
    <row r="26" spans="1:6" ht="12.75">
      <c r="A26" s="9">
        <f t="shared" si="3"/>
        <v>24</v>
      </c>
      <c r="B26" s="53" t="s">
        <v>49</v>
      </c>
      <c r="C26" s="41">
        <v>102865.52</v>
      </c>
      <c r="D26" s="42">
        <f t="shared" si="4"/>
        <v>-0.04589989925258431</v>
      </c>
      <c r="E26" s="42">
        <f t="shared" si="5"/>
        <v>-0.04589989925258431</v>
      </c>
      <c r="F26" s="2"/>
    </row>
    <row r="27" spans="1:6" ht="12.75">
      <c r="A27" s="9">
        <f t="shared" si="3"/>
        <v>25</v>
      </c>
      <c r="B27" s="53" t="s">
        <v>43</v>
      </c>
      <c r="C27" s="40">
        <v>86933.56</v>
      </c>
      <c r="D27" s="15">
        <f t="shared" si="4"/>
        <v>-0.19367229802239372</v>
      </c>
      <c r="E27" s="15">
        <f t="shared" si="5"/>
        <v>-0.19367229802239372</v>
      </c>
      <c r="F27" s="2"/>
    </row>
    <row r="28" spans="1:6" ht="12.75">
      <c r="A28" s="9">
        <f t="shared" si="3"/>
        <v>26</v>
      </c>
      <c r="B28" s="53" t="s">
        <v>35</v>
      </c>
      <c r="C28" s="40">
        <v>101992.3</v>
      </c>
      <c r="D28" s="15">
        <f t="shared" si="4"/>
        <v>-0.05399920492833121</v>
      </c>
      <c r="E28" s="15">
        <f t="shared" si="5"/>
        <v>-0.05399920492833121</v>
      </c>
      <c r="F28" s="2"/>
    </row>
    <row r="29" spans="1:6" ht="12.75">
      <c r="A29" s="9">
        <f t="shared" si="3"/>
        <v>27</v>
      </c>
      <c r="B29" s="53" t="s">
        <v>61</v>
      </c>
      <c r="C29" s="40">
        <v>102067.69</v>
      </c>
      <c r="D29" s="15">
        <f t="shared" si="4"/>
        <v>-0.053299946259388054</v>
      </c>
      <c r="E29" s="15">
        <f t="shared" si="5"/>
        <v>-0.053299946259388054</v>
      </c>
      <c r="F29" s="2"/>
    </row>
    <row r="30" spans="1:7" ht="12.75">
      <c r="A30" s="1"/>
      <c r="C30" s="10"/>
      <c r="D30" s="15"/>
      <c r="E30" s="15"/>
      <c r="G30" t="s">
        <v>14</v>
      </c>
    </row>
    <row r="31" spans="1:7" ht="12.75">
      <c r="A31" s="1"/>
      <c r="B31" t="s">
        <v>15</v>
      </c>
      <c r="C31" s="10"/>
      <c r="D31" s="15"/>
      <c r="E31" s="13">
        <f>COUNT(E3:E30)</f>
        <v>23</v>
      </c>
      <c r="G31" t="s">
        <v>16</v>
      </c>
    </row>
    <row r="32" spans="1:7" ht="12.75">
      <c r="A32" s="1"/>
      <c r="B32" t="s">
        <v>17</v>
      </c>
      <c r="C32" s="10"/>
      <c r="D32" s="15"/>
      <c r="E32" s="13">
        <f>CEILING(E31*0.1,1)</f>
        <v>3</v>
      </c>
      <c r="G32" t="s">
        <v>18</v>
      </c>
    </row>
    <row r="33" spans="1:7" ht="13.5" thickBot="1">
      <c r="A33" s="1"/>
      <c r="C33" s="10"/>
      <c r="D33" s="15"/>
      <c r="E33" s="15"/>
      <c r="G33" t="s">
        <v>19</v>
      </c>
    </row>
    <row r="34" spans="1:7" ht="16.5" thickBot="1" thickTop="1">
      <c r="A34" s="6" t="s">
        <v>7</v>
      </c>
      <c r="B34" s="6" t="s">
        <v>8</v>
      </c>
      <c r="C34" s="7"/>
      <c r="D34" s="18" t="s">
        <v>10</v>
      </c>
      <c r="E34" s="21"/>
      <c r="G34" t="s">
        <v>20</v>
      </c>
    </row>
    <row r="35" spans="1:7" ht="13.5" thickTop="1">
      <c r="A35" s="1"/>
      <c r="E35" s="15"/>
      <c r="G35" t="s">
        <v>21</v>
      </c>
    </row>
    <row r="36" spans="1:5" ht="12.75">
      <c r="A36" s="9"/>
      <c r="C36" s="5"/>
      <c r="D36" s="15"/>
      <c r="E36" s="15"/>
    </row>
    <row r="37" spans="1:5" ht="12.75">
      <c r="A37" s="1">
        <v>1</v>
      </c>
      <c r="B37" s="53" t="s">
        <v>42</v>
      </c>
      <c r="C37" s="40">
        <v>103986.79</v>
      </c>
      <c r="D37" s="15">
        <f>C37/$C$1-1</f>
        <v>-0.035499875804833825</v>
      </c>
      <c r="E37" s="15"/>
    </row>
    <row r="38" spans="1:5" ht="12.75">
      <c r="A38" s="9">
        <f>A37+1</f>
        <v>2</v>
      </c>
      <c r="B38" s="53" t="s">
        <v>44</v>
      </c>
      <c r="C38" s="40">
        <v>103911.32</v>
      </c>
      <c r="D38" s="15">
        <f>C38/$C$1-1</f>
        <v>-0.03619987649119982</v>
      </c>
      <c r="E38" s="15"/>
    </row>
    <row r="39" spans="1:5" ht="12.75">
      <c r="A39" s="9">
        <f>A38+1</f>
        <v>3</v>
      </c>
      <c r="B39" s="53" t="s">
        <v>56</v>
      </c>
      <c r="C39" s="40">
        <v>103749.6</v>
      </c>
      <c r="D39" s="15">
        <f>C39/$C$1-1</f>
        <v>-0.03769986471167319</v>
      </c>
      <c r="E39" s="15"/>
    </row>
    <row r="40" spans="1:5" ht="12.75">
      <c r="A40" s="9">
        <f>A39+1</f>
        <v>4</v>
      </c>
      <c r="B40" s="53" t="s">
        <v>53</v>
      </c>
      <c r="C40" s="40">
        <v>103587.5</v>
      </c>
      <c r="D40" s="15">
        <f>C40/$C$1-1</f>
        <v>-0.03920337751490566</v>
      </c>
      <c r="E40" s="15"/>
    </row>
    <row r="41" spans="1:5" ht="12.75">
      <c r="A41" s="9">
        <f aca="true" t="shared" si="6" ref="A41:A59">A40+1</f>
        <v>5</v>
      </c>
      <c r="B41" s="53" t="s">
        <v>34</v>
      </c>
      <c r="C41" s="40">
        <v>103501.62</v>
      </c>
      <c r="D41" s="15">
        <f>C41/$C$1-1</f>
        <v>-0.03999993321843187</v>
      </c>
      <c r="E41" s="15"/>
    </row>
    <row r="42" spans="1:5" ht="12.75">
      <c r="A42" s="9">
        <f t="shared" si="6"/>
        <v>6</v>
      </c>
      <c r="B42" s="53" t="s">
        <v>52</v>
      </c>
      <c r="C42" s="40">
        <v>103404.59</v>
      </c>
      <c r="D42" s="15">
        <f>C42/$C$1-1</f>
        <v>-0.040899907600280394</v>
      </c>
      <c r="E42" s="15"/>
    </row>
    <row r="43" spans="1:5" ht="12.75">
      <c r="A43" s="9">
        <f t="shared" si="6"/>
        <v>7</v>
      </c>
      <c r="B43" s="53" t="s">
        <v>41</v>
      </c>
      <c r="C43" s="40">
        <v>103329.12</v>
      </c>
      <c r="D43" s="15">
        <f>C43/$C$1-1</f>
        <v>-0.0415999082866465</v>
      </c>
      <c r="E43" s="15"/>
    </row>
    <row r="44" spans="1:5" ht="12.75">
      <c r="A44" s="9">
        <f t="shared" si="6"/>
        <v>8</v>
      </c>
      <c r="B44" s="53" t="s">
        <v>50</v>
      </c>
      <c r="C44" s="40">
        <v>103264.44</v>
      </c>
      <c r="D44" s="15">
        <f>C44/$C$1-1</f>
        <v>-0.04219982937309352</v>
      </c>
      <c r="E44" s="15"/>
    </row>
    <row r="45" spans="1:5" ht="12.75">
      <c r="A45" s="9">
        <f t="shared" si="6"/>
        <v>9</v>
      </c>
      <c r="B45" s="53" t="s">
        <v>54</v>
      </c>
      <c r="C45" s="40">
        <v>103210.52</v>
      </c>
      <c r="D45" s="15">
        <f>C45/$C$1-1</f>
        <v>-0.042699949116155156</v>
      </c>
      <c r="E45" s="15"/>
    </row>
    <row r="46" spans="1:5" ht="12.75">
      <c r="A46" s="9">
        <f t="shared" si="6"/>
        <v>10</v>
      </c>
      <c r="B46" s="53" t="s">
        <v>48</v>
      </c>
      <c r="C46" s="40">
        <v>102973.33</v>
      </c>
      <c r="D46" s="15">
        <f>C46/$C$1-1</f>
        <v>-0.044899938022994634</v>
      </c>
      <c r="E46" s="15"/>
    </row>
    <row r="47" spans="1:5" ht="12.75">
      <c r="A47" s="9">
        <f t="shared" si="6"/>
        <v>11</v>
      </c>
      <c r="B47" s="53" t="s">
        <v>47</v>
      </c>
      <c r="C47" s="40">
        <v>102930.21</v>
      </c>
      <c r="D47" s="15">
        <f>C47/$C$1-1</f>
        <v>-0.04529988541395935</v>
      </c>
      <c r="E47" s="15"/>
    </row>
    <row r="48" spans="1:5" ht="12.75">
      <c r="A48" s="9">
        <f t="shared" si="6"/>
        <v>12</v>
      </c>
      <c r="B48" s="53" t="s">
        <v>49</v>
      </c>
      <c r="C48" s="41">
        <v>102865.52</v>
      </c>
      <c r="D48" s="42">
        <f>C48/$C$1-1</f>
        <v>-0.04589989925258431</v>
      </c>
      <c r="E48" s="15"/>
    </row>
    <row r="49" spans="1:5" ht="12.75">
      <c r="A49" s="9">
        <f t="shared" si="6"/>
        <v>13</v>
      </c>
      <c r="B49" s="53" t="s">
        <v>40</v>
      </c>
      <c r="C49" s="40">
        <v>102779.27</v>
      </c>
      <c r="D49" s="15">
        <f>C49/$C$1-1</f>
        <v>-0.04669988678669157</v>
      </c>
      <c r="E49" s="15"/>
    </row>
    <row r="50" spans="1:5" ht="12.75">
      <c r="A50" s="9">
        <f t="shared" si="6"/>
        <v>14</v>
      </c>
      <c r="B50" s="53" t="s">
        <v>55</v>
      </c>
      <c r="C50" s="40">
        <v>102703.8</v>
      </c>
      <c r="D50" s="15">
        <f>C50/$C$1-1</f>
        <v>-0.04739988747305768</v>
      </c>
      <c r="E50" s="15"/>
    </row>
    <row r="51" spans="1:5" ht="12.75">
      <c r="A51" s="9">
        <f t="shared" si="6"/>
        <v>15</v>
      </c>
      <c r="B51" s="53" t="s">
        <v>39</v>
      </c>
      <c r="C51" s="40">
        <v>102552.86</v>
      </c>
      <c r="D51" s="15">
        <f>C51/$C$1-1</f>
        <v>-0.04879988884579001</v>
      </c>
      <c r="E51" s="15"/>
    </row>
    <row r="52" spans="1:5" ht="12.75">
      <c r="A52" s="9">
        <f t="shared" si="6"/>
        <v>16</v>
      </c>
      <c r="B52" s="53" t="s">
        <v>51</v>
      </c>
      <c r="C52" s="41">
        <v>102380.35</v>
      </c>
      <c r="D52" s="42">
        <f>C52/$C$1-1</f>
        <v>-0.050399956666182355</v>
      </c>
      <c r="E52" s="15"/>
    </row>
    <row r="53" spans="1:5" ht="12.75">
      <c r="A53" s="9">
        <f t="shared" si="6"/>
        <v>17</v>
      </c>
      <c r="B53" s="53" t="s">
        <v>36</v>
      </c>
      <c r="C53" s="41">
        <v>102121.6</v>
      </c>
      <c r="D53" s="42">
        <f>C53/$C$1-1</f>
        <v>-0.05279991926850425</v>
      </c>
      <c r="E53" s="15"/>
    </row>
    <row r="54" spans="1:5" ht="12.75">
      <c r="A54" s="9">
        <f t="shared" si="6"/>
        <v>18</v>
      </c>
      <c r="B54" s="53" t="s">
        <v>61</v>
      </c>
      <c r="C54" s="40">
        <v>102067.69</v>
      </c>
      <c r="D54" s="15">
        <f>C54/$C$1-1</f>
        <v>-0.053299946259388054</v>
      </c>
      <c r="E54" s="15"/>
    </row>
    <row r="55" spans="1:5" ht="12.75">
      <c r="A55" s="9">
        <f t="shared" si="6"/>
        <v>19</v>
      </c>
      <c r="B55" s="53" t="s">
        <v>35</v>
      </c>
      <c r="C55" s="40">
        <v>101992.3</v>
      </c>
      <c r="D55" s="15">
        <f>C55/$C$1-1</f>
        <v>-0.05399920492833121</v>
      </c>
      <c r="E55" s="15"/>
    </row>
    <row r="56" spans="1:5" ht="12.75">
      <c r="A56" s="9">
        <f t="shared" si="6"/>
        <v>20</v>
      </c>
      <c r="B56" s="53" t="s">
        <v>38</v>
      </c>
      <c r="C56" s="40">
        <v>89830.76</v>
      </c>
      <c r="D56" s="15">
        <f>C56/$C$1-1</f>
        <v>-0.16680013705061802</v>
      </c>
      <c r="E56" s="15"/>
    </row>
    <row r="57" spans="1:5" ht="12.75">
      <c r="A57" s="9">
        <f t="shared" si="6"/>
        <v>21</v>
      </c>
      <c r="B57" s="53" t="s">
        <v>59</v>
      </c>
      <c r="C57" s="41">
        <v>88569.1</v>
      </c>
      <c r="D57" s="42">
        <f>C57/$C$1-1</f>
        <v>-0.1785023083234505</v>
      </c>
      <c r="E57" s="15"/>
    </row>
    <row r="58" spans="1:5" ht="12.75">
      <c r="A58" s="9">
        <f t="shared" si="6"/>
        <v>22</v>
      </c>
      <c r="B58" s="53" t="s">
        <v>43</v>
      </c>
      <c r="C58" s="40">
        <v>86933.56</v>
      </c>
      <c r="D58" s="15">
        <f>C58/$C$1-1</f>
        <v>-0.19367229802239372</v>
      </c>
      <c r="E58" s="15"/>
    </row>
    <row r="59" spans="1:5" ht="12.75">
      <c r="A59" s="9">
        <f t="shared" si="6"/>
        <v>23</v>
      </c>
      <c r="B59" s="53" t="s">
        <v>60</v>
      </c>
      <c r="C59" s="41">
        <v>83329.58</v>
      </c>
      <c r="D59" s="42">
        <f>C59/$C$1-1</f>
        <v>-0.22709999742148934</v>
      </c>
      <c r="E59" s="15"/>
    </row>
    <row r="61" ht="13.5" thickBot="1">
      <c r="G61" t="s">
        <v>22</v>
      </c>
    </row>
    <row r="62" spans="1:7" ht="16.5" thickBot="1" thickTop="1">
      <c r="A62" s="6" t="s">
        <v>7</v>
      </c>
      <c r="B62" s="6" t="s">
        <v>8</v>
      </c>
      <c r="C62" s="7" t="s">
        <v>9</v>
      </c>
      <c r="D62" s="18" t="s">
        <v>10</v>
      </c>
      <c r="E62" s="18" t="s">
        <v>23</v>
      </c>
      <c r="G62" t="s">
        <v>24</v>
      </c>
    </row>
    <row r="63" ht="13.5" thickTop="1"/>
    <row r="64" spans="1:5" ht="12.75">
      <c r="A64" s="1"/>
      <c r="C64" s="5"/>
      <c r="D64" s="15"/>
      <c r="E64" s="15"/>
    </row>
    <row r="65" spans="1:5" ht="12.75">
      <c r="A65" s="9">
        <f aca="true" t="shared" si="7" ref="A65:A80">A64+1</f>
        <v>1</v>
      </c>
      <c r="B65" s="53" t="s">
        <v>53</v>
      </c>
      <c r="C65" s="40">
        <v>103587.5</v>
      </c>
      <c r="D65" s="15">
        <f aca="true" t="shared" si="8" ref="D65:D81">C65/$C$1-1</f>
        <v>-0.03920337751490566</v>
      </c>
      <c r="E65" s="15">
        <f>D65-$D$86</f>
        <v>0.013908472783777548</v>
      </c>
    </row>
    <row r="66" spans="1:5" ht="12.75">
      <c r="A66" s="9">
        <f t="shared" si="7"/>
        <v>2</v>
      </c>
      <c r="B66" s="53" t="s">
        <v>34</v>
      </c>
      <c r="C66" s="40">
        <v>103501.62</v>
      </c>
      <c r="D66" s="42">
        <f t="shared" si="8"/>
        <v>-0.03999993321843187</v>
      </c>
      <c r="E66" s="15">
        <f>D66-$D$86</f>
        <v>0.013111917080251334</v>
      </c>
    </row>
    <row r="67" spans="1:5" ht="12.75">
      <c r="A67" s="9">
        <f t="shared" si="7"/>
        <v>3</v>
      </c>
      <c r="B67" s="53" t="s">
        <v>52</v>
      </c>
      <c r="C67" s="40">
        <v>103404.59</v>
      </c>
      <c r="D67" s="15">
        <f t="shared" si="8"/>
        <v>-0.040899907600280394</v>
      </c>
      <c r="E67" s="15">
        <f>D67-$D$86</f>
        <v>0.012211942698402811</v>
      </c>
    </row>
    <row r="68" spans="1:5" ht="12.75">
      <c r="A68" s="9">
        <f t="shared" si="7"/>
        <v>4</v>
      </c>
      <c r="B68" s="53" t="s">
        <v>41</v>
      </c>
      <c r="C68" s="40">
        <v>103329.12</v>
      </c>
      <c r="D68" s="15">
        <f t="shared" si="8"/>
        <v>-0.0415999082866465</v>
      </c>
      <c r="E68" s="15">
        <f>D68-$D$86</f>
        <v>0.011511942012036702</v>
      </c>
    </row>
    <row r="69" spans="1:5" ht="12.75">
      <c r="A69" s="9">
        <f t="shared" si="7"/>
        <v>5</v>
      </c>
      <c r="B69" s="53" t="s">
        <v>50</v>
      </c>
      <c r="C69" s="40">
        <v>103264.44</v>
      </c>
      <c r="D69" s="42">
        <f t="shared" si="8"/>
        <v>-0.04219982937309352</v>
      </c>
      <c r="E69" s="15">
        <f>D69-$D$86</f>
        <v>0.010912020925589683</v>
      </c>
    </row>
    <row r="70" spans="1:5" ht="12.75">
      <c r="A70" s="9">
        <f t="shared" si="7"/>
        <v>6</v>
      </c>
      <c r="B70" s="53" t="s">
        <v>54</v>
      </c>
      <c r="C70" s="40">
        <v>103210.52</v>
      </c>
      <c r="D70" s="15">
        <f t="shared" si="8"/>
        <v>-0.042699949116155156</v>
      </c>
      <c r="E70" s="15">
        <f>D70-$D$86</f>
        <v>0.01041190118252805</v>
      </c>
    </row>
    <row r="71" spans="1:5" ht="12.75">
      <c r="A71" s="9">
        <f t="shared" si="7"/>
        <v>7</v>
      </c>
      <c r="B71" s="53" t="s">
        <v>48</v>
      </c>
      <c r="C71" s="40">
        <v>102973.33</v>
      </c>
      <c r="D71" s="15">
        <f t="shared" si="8"/>
        <v>-0.044899938022994634</v>
      </c>
      <c r="E71" s="15">
        <f>D71-$D$86</f>
        <v>0.008211912275688571</v>
      </c>
    </row>
    <row r="72" spans="1:5" ht="12.75">
      <c r="A72" s="9">
        <f t="shared" si="7"/>
        <v>8</v>
      </c>
      <c r="B72" s="53" t="s">
        <v>47</v>
      </c>
      <c r="C72" s="40">
        <v>102930.21</v>
      </c>
      <c r="D72" s="42">
        <f t="shared" si="8"/>
        <v>-0.04529988541395935</v>
      </c>
      <c r="E72" s="15">
        <f>D72-$D$86</f>
        <v>0.007811964884723854</v>
      </c>
    </row>
    <row r="73" spans="1:5" ht="12.75">
      <c r="A73" s="9">
        <f t="shared" si="7"/>
        <v>9</v>
      </c>
      <c r="B73" s="53" t="s">
        <v>49</v>
      </c>
      <c r="C73" s="41">
        <v>102865.52</v>
      </c>
      <c r="D73" s="15">
        <f t="shared" si="8"/>
        <v>-0.04589989925258431</v>
      </c>
      <c r="E73" s="15">
        <f>D73-$D$86</f>
        <v>0.007211951046098897</v>
      </c>
    </row>
    <row r="74" spans="1:5" ht="12.75">
      <c r="A74" s="9">
        <f t="shared" si="7"/>
        <v>10</v>
      </c>
      <c r="B74" s="53" t="s">
        <v>40</v>
      </c>
      <c r="C74" s="40">
        <v>102779.27</v>
      </c>
      <c r="D74" s="15">
        <f t="shared" si="8"/>
        <v>-0.04669988678669157</v>
      </c>
      <c r="E74" s="15">
        <f>D74-$D$86</f>
        <v>0.006411963511991636</v>
      </c>
    </row>
    <row r="75" spans="1:5" ht="12.75">
      <c r="A75" s="9">
        <f t="shared" si="7"/>
        <v>11</v>
      </c>
      <c r="B75" s="53" t="s">
        <v>55</v>
      </c>
      <c r="C75" s="40">
        <v>102703.8</v>
      </c>
      <c r="D75" s="15">
        <f t="shared" si="8"/>
        <v>-0.04739988747305768</v>
      </c>
      <c r="E75" s="15">
        <f>D75-$D$86</f>
        <v>0.005711962825625527</v>
      </c>
    </row>
    <row r="76" spans="1:5" ht="12.75">
      <c r="A76" s="9">
        <f t="shared" si="7"/>
        <v>12</v>
      </c>
      <c r="B76" s="53" t="s">
        <v>39</v>
      </c>
      <c r="C76" s="40">
        <v>102552.86</v>
      </c>
      <c r="D76" s="15">
        <f t="shared" si="8"/>
        <v>-0.04879988884579001</v>
      </c>
      <c r="E76" s="15">
        <f>D76-$D$86</f>
        <v>0.004311961452893198</v>
      </c>
    </row>
    <row r="77" spans="1:5" s="39" customFormat="1" ht="12.75">
      <c r="A77" s="9">
        <f t="shared" si="7"/>
        <v>13</v>
      </c>
      <c r="B77" s="53" t="s">
        <v>51</v>
      </c>
      <c r="C77" s="41">
        <v>102380.35</v>
      </c>
      <c r="D77" s="15">
        <f t="shared" si="8"/>
        <v>-0.050399956666182355</v>
      </c>
      <c r="E77" s="15">
        <f>D77-$D$86</f>
        <v>0.0027118936325008502</v>
      </c>
    </row>
    <row r="78" spans="1:5" s="39" customFormat="1" ht="12.75">
      <c r="A78" s="9">
        <f t="shared" si="7"/>
        <v>14</v>
      </c>
      <c r="B78" s="53" t="s">
        <v>36</v>
      </c>
      <c r="C78" s="41">
        <v>102121.6</v>
      </c>
      <c r="D78" s="54">
        <f t="shared" si="8"/>
        <v>-0.05279991926850425</v>
      </c>
      <c r="E78" s="54">
        <f>D78-$D$86</f>
        <v>0.00031193103017895796</v>
      </c>
    </row>
    <row r="79" spans="1:5" s="39" customFormat="1" ht="12.75">
      <c r="A79" s="9">
        <f t="shared" si="7"/>
        <v>15</v>
      </c>
      <c r="B79" s="53" t="s">
        <v>61</v>
      </c>
      <c r="C79" s="40">
        <v>102067.69</v>
      </c>
      <c r="D79" s="15">
        <f t="shared" si="8"/>
        <v>-0.053299946259388054</v>
      </c>
      <c r="E79" s="38">
        <f>D79-$D$86</f>
        <v>-0.00018809596070484824</v>
      </c>
    </row>
    <row r="80" spans="1:5" s="39" customFormat="1" ht="12.75">
      <c r="A80" s="9">
        <f t="shared" si="7"/>
        <v>16</v>
      </c>
      <c r="B80" s="53" t="s">
        <v>35</v>
      </c>
      <c r="C80" s="40">
        <v>101992.3</v>
      </c>
      <c r="D80" s="15">
        <f t="shared" si="8"/>
        <v>-0.05399920492833121</v>
      </c>
      <c r="E80" s="38">
        <f>D80-$D$86</f>
        <v>-0.0008873546296480073</v>
      </c>
    </row>
    <row r="81" spans="1:5" s="39" customFormat="1" ht="12.75">
      <c r="A81" s="9">
        <f>A80+1</f>
        <v>17</v>
      </c>
      <c r="B81" s="53" t="s">
        <v>38</v>
      </c>
      <c r="C81" s="40">
        <v>89830.76</v>
      </c>
      <c r="D81" s="15">
        <f t="shared" si="8"/>
        <v>-0.16680013705061802</v>
      </c>
      <c r="E81" s="38">
        <f>D81-$D$86</f>
        <v>-0.11368828675193482</v>
      </c>
    </row>
    <row r="82" spans="1:5" s="39" customFormat="1" ht="12.75">
      <c r="A82" s="9"/>
      <c r="B82"/>
      <c r="C82" s="40"/>
      <c r="D82" s="15"/>
      <c r="E82" s="38"/>
    </row>
    <row r="83" spans="1:5" ht="12.75">
      <c r="A83" s="9"/>
      <c r="C83" s="40"/>
      <c r="D83" s="15"/>
      <c r="E83" s="15"/>
    </row>
    <row r="84" spans="1:5" ht="12.75">
      <c r="A84" s="9"/>
      <c r="C84" s="5"/>
      <c r="D84" s="15"/>
      <c r="E84" s="15"/>
    </row>
    <row r="85" spans="1:7" ht="12.75">
      <c r="A85" s="1"/>
      <c r="B85" t="s">
        <v>25</v>
      </c>
      <c r="C85" s="13">
        <f>COUNT(C65:C83)</f>
        <v>17</v>
      </c>
      <c r="G85" t="s">
        <v>26</v>
      </c>
    </row>
    <row r="86" spans="2:7" ht="12.75">
      <c r="B86" t="s">
        <v>27</v>
      </c>
      <c r="D86" s="19">
        <f>AVERAGE(D65:D81)</f>
        <v>-0.053111850298683205</v>
      </c>
      <c r="G86" t="s">
        <v>28</v>
      </c>
    </row>
    <row r="87" spans="2:7" ht="12.75">
      <c r="B87" t="s">
        <v>29</v>
      </c>
      <c r="E87" s="22">
        <f>AVERAGE(E79:E81)</f>
        <v>-0.03825457911409589</v>
      </c>
      <c r="G87" t="s">
        <v>30</v>
      </c>
    </row>
    <row r="89" spans="2:7" ht="12.75">
      <c r="B89" t="s">
        <v>31</v>
      </c>
      <c r="D89" s="14">
        <f>D86+E87</f>
        <v>-0.09136642941277909</v>
      </c>
      <c r="G89" t="s">
        <v>32</v>
      </c>
    </row>
    <row r="91" ht="12.75">
      <c r="G91" t="s">
        <v>33</v>
      </c>
    </row>
  </sheetData>
  <printOptions horizontalCentered="1" verticalCentered="1"/>
  <pageMargins left="0.35433070866141736" right="0.4330708661417323" top="0.6692913385826772" bottom="0.2755905511811024" header="0.5118110236220472" footer="0.5118110236220472"/>
  <pageSetup blackAndWhite="1" horizontalDpi="300" verticalDpi="300" orientation="portrait" paperSize="9" scale="85" r:id="rId1"/>
  <headerFooter alignWithMargins="0">
    <oddHeader>&amp;CGARA D'APPALTO: LAVORI DI MANUTENZIONE ORDINARIA DELLA SEGNALETICA STRADALE DELLE STRADE DEL COMPRENSORIO DELLA ZONA INDUSTRIALE DI PADOVA ANNO 2005</oddHeader>
  </headerFooter>
  <rowBreaks count="2" manualBreakCount="2">
    <brk id="32" max="255" man="1"/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cardinale</cp:lastModifiedBy>
  <cp:lastPrinted>2005-04-06T10:20:39Z</cp:lastPrinted>
  <dcterms:created xsi:type="dcterms:W3CDTF">2002-05-20T15:19:55Z</dcterms:created>
  <dcterms:modified xsi:type="dcterms:W3CDTF">2005-04-06T10:33:48Z</dcterms:modified>
  <cp:category/>
  <cp:version/>
  <cp:contentType/>
  <cp:contentStatus/>
</cp:coreProperties>
</file>